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zkgi-my.sharepoint.com/personal/georgia_monks_nzkgi_org_nz/Documents/Documents/"/>
    </mc:Choice>
  </mc:AlternateContent>
  <xr:revisionPtr revIDLastSave="16" documentId="8_{41518594-E927-4491-A1F2-C6D8205F4EE3}" xr6:coauthVersionLast="47" xr6:coauthVersionMax="47" xr10:uidLastSave="{A637ACE2-C8FF-4C12-B785-9CA7E2725A95}"/>
  <bookViews>
    <workbookView xWindow="28680" yWindow="-120" windowWidth="29040" windowHeight="17520" activeTab="2" xr2:uid="{C45B98D2-016D-42F4-9E7D-E1BEC214FCCA}"/>
  </bookViews>
  <sheets>
    <sheet name="Charge Out Rates" sheetId="2" r:id="rId1"/>
    <sheet name="Worker Pay Rates" sheetId="4" r:id="rId2"/>
    <sheet name="Customised Charge Out Rates" sheetId="5" r:id="rId3"/>
    <sheet name="Workings"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3" l="1"/>
  <c r="D30" i="3" l="1"/>
  <c r="I20" i="3"/>
  <c r="I19" i="3"/>
  <c r="I11" i="3"/>
  <c r="I12" i="3"/>
  <c r="I13" i="3"/>
  <c r="I14" i="3"/>
  <c r="I15" i="3"/>
  <c r="I16" i="3"/>
  <c r="I17" i="3"/>
  <c r="I10" i="3"/>
  <c r="I24" i="3"/>
  <c r="F15" i="5"/>
  <c r="H14" i="4"/>
  <c r="I14" i="4"/>
  <c r="G14" i="4"/>
  <c r="G14" i="2"/>
  <c r="H14" i="2"/>
  <c r="F14" i="2"/>
  <c r="I31" i="3"/>
  <c r="G21" i="3"/>
  <c r="H21" i="3"/>
  <c r="F21" i="3"/>
  <c r="G18" i="3"/>
  <c r="H18" i="3"/>
  <c r="G9" i="3"/>
  <c r="H9" i="3"/>
  <c r="I9" i="3"/>
  <c r="F9" i="3"/>
  <c r="F26" i="3" s="1"/>
  <c r="I25" i="3"/>
  <c r="D24" i="3"/>
  <c r="G32" i="3" l="1"/>
  <c r="H15" i="4" s="1"/>
  <c r="I18" i="3"/>
  <c r="I21" i="3"/>
  <c r="H26" i="3"/>
  <c r="H15" i="2" s="1"/>
  <c r="G26" i="3"/>
  <c r="G15" i="2" s="1"/>
  <c r="F15" i="2"/>
  <c r="H32" i="3"/>
  <c r="F32" i="3"/>
  <c r="I15" i="4" l="1"/>
  <c r="G15" i="4"/>
  <c r="I26" i="3"/>
  <c r="F16" i="5" s="1"/>
  <c r="I32" i="3"/>
</calcChain>
</file>

<file path=xl/sharedStrings.xml><?xml version="1.0" encoding="utf-8"?>
<sst xmlns="http://schemas.openxmlformats.org/spreadsheetml/2006/main" count="88" uniqueCount="67">
  <si>
    <t>Conversion of Pay Rate to Charge out Rate</t>
  </si>
  <si>
    <t>Kiwifruit Contracting</t>
  </si>
  <si>
    <t xml:space="preserve">High </t>
  </si>
  <si>
    <t>Medium</t>
  </si>
  <si>
    <t>Low</t>
  </si>
  <si>
    <t>Holiday Pay</t>
  </si>
  <si>
    <t>Legislated</t>
  </si>
  <si>
    <t>ACC Levy</t>
  </si>
  <si>
    <t>Current Levy Rate ex GST</t>
  </si>
  <si>
    <t>Sick Leave</t>
  </si>
  <si>
    <t>From Generous Employer to Healthy Employees</t>
  </si>
  <si>
    <t>Bereavement Leave</t>
  </si>
  <si>
    <t>From isolated Employees to average Employees</t>
  </si>
  <si>
    <t>Kiwisaver</t>
  </si>
  <si>
    <t>Employer can be more generous</t>
  </si>
  <si>
    <t>Public Holidays</t>
  </si>
  <si>
    <t>Domestic Violence Leave</t>
  </si>
  <si>
    <t>Stress Leave</t>
  </si>
  <si>
    <t>Not usual can be avoided</t>
  </si>
  <si>
    <t>Jury Service</t>
  </si>
  <si>
    <t>Spasmodic</t>
  </si>
  <si>
    <t>Admin Costs (H&amp;S, Legal, IRD)</t>
  </si>
  <si>
    <t>Depends on economies of scale</t>
  </si>
  <si>
    <t>Margin</t>
  </si>
  <si>
    <t>Depends on the market demand versus supply</t>
  </si>
  <si>
    <t>Employee Pay Rate</t>
  </si>
  <si>
    <t>Thus Employer Charge Rate</t>
  </si>
  <si>
    <t>or</t>
  </si>
  <si>
    <t>Employer Charge Rate</t>
  </si>
  <si>
    <t>Thus Employee Pay Rate</t>
  </si>
  <si>
    <t>Accountant Model</t>
  </si>
  <si>
    <t>Public holidays</t>
  </si>
  <si>
    <t>Holiday pay</t>
  </si>
  <si>
    <t>Fixed</t>
  </si>
  <si>
    <t>Tool for Estimating Charge Out Rates</t>
  </si>
  <si>
    <t>Tool for Estimating Workers Pay Rates</t>
  </si>
  <si>
    <t xml:space="preserve">Disclaimer:  </t>
  </si>
  <si>
    <t>Costs</t>
  </si>
  <si>
    <t>Payrates</t>
  </si>
  <si>
    <t>Charge out Rate</t>
  </si>
  <si>
    <t>Customised</t>
  </si>
  <si>
    <t>Customised Rate</t>
  </si>
  <si>
    <t>Other</t>
  </si>
  <si>
    <t>Inclusions / Exclusions</t>
  </si>
  <si>
    <t>Subtotal A</t>
  </si>
  <si>
    <t>Subtotal B</t>
  </si>
  <si>
    <t>The figures below are an indication of what your charge out rates are likely to be. The range is dependent on factors like the size of your business, company's experience / reputation and market forces - supply and demand. Please note that these figures are for general  guidance only.</t>
  </si>
  <si>
    <t xml:space="preserve">Below is a list of costs that have been taken into account whilst creating this model. Please note that there have not been any allowances for transport or supervision. </t>
  </si>
  <si>
    <t xml:space="preserve">A template for a customised version is available. </t>
  </si>
  <si>
    <t>You can customise the model by altering the percenatges in the yellow fields below. Please note the holiday pay and ACC levy are fixed, so you are not able to alter these.</t>
  </si>
  <si>
    <t>The figures below are an indication of what your charge out rates are likely to be. Please note that these figures are for general  guidance only.</t>
  </si>
  <si>
    <t>ACC levy</t>
  </si>
  <si>
    <t>Profit margin</t>
  </si>
  <si>
    <t>Admin costs (H&amp;S, Legal, IRD)</t>
  </si>
  <si>
    <t>Jury service</t>
  </si>
  <si>
    <t>Stress leave</t>
  </si>
  <si>
    <t>Domestic violence leave</t>
  </si>
  <si>
    <t>Bereavement leave</t>
  </si>
  <si>
    <t>Sick leave</t>
  </si>
  <si>
    <t>Enter the wage that you are paying your employees (not including holiday pay) into the yellow cell</t>
  </si>
  <si>
    <t>The following are inclusions: holiday pay, ACC levy, sick leave, bereavement leave, KiwiSaver, public holidays, domestic violence leave, stress leave, jury service, admin costs and profit margin</t>
  </si>
  <si>
    <t>The information available in or through this calculator is intended to provide general information to the kiwifruit industry. While reasonable care has been taken when developing this calculator, it is necessarily based on assumptions that may or may not be relevant to any particular business. All information available through the calculator is provided ‘as is’, with no representations or warranty of any kind, including as to the quality, completeness, or accuracy of the information or results that may be obtained using this calculator. In no event will the New Zealand Kiwifruit Growers Inc. (NZKGI) be liable to you or anyone else in relation to any information derived through this calculator nor any reliance on any results obtained. Any reliance you place on such information or results is strictly at your own risk.</t>
  </si>
  <si>
    <t>Enter the rate that you are paying your Contractor into the yellow cell</t>
  </si>
  <si>
    <t>12 days per annum</t>
  </si>
  <si>
    <t>Unchartered Territory as early days of provision - up to 10 days</t>
  </si>
  <si>
    <t>Subtotal C</t>
  </si>
  <si>
    <t>The figures below are an indication of what your employee hourly rates are likely to be. The range is dependant on factors like the size of the business, companies experience / repuatation and market forces - supply and demand. Please note that these figures are for general  guidance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</si>
</sst>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x14ac:knownFonts="1">
    <font>
      <sz val="11"/>
      <color theme="1"/>
      <name val="Calibri"/>
      <family val="2"/>
      <scheme val="minor"/>
    </font>
    <font>
      <sz val="11"/>
      <color theme="1"/>
      <name val="Calibri"/>
      <family val="2"/>
      <scheme val="minor"/>
    </font>
    <font>
      <b/>
      <sz val="20"/>
      <color theme="1"/>
      <name val="Calibri"/>
      <family val="2"/>
      <scheme val="minor"/>
    </font>
    <font>
      <b/>
      <sz val="14"/>
      <color theme="1"/>
      <name val="Trebuchet MS"/>
      <family val="2"/>
    </font>
    <font>
      <sz val="11"/>
      <color theme="1"/>
      <name val="Trebuchet MS"/>
      <family val="2"/>
    </font>
    <font>
      <sz val="12"/>
      <color theme="1"/>
      <name val="Trebuchet MS"/>
      <family val="2"/>
    </font>
    <font>
      <b/>
      <sz val="16"/>
      <color theme="1"/>
      <name val="Trebuchet MS"/>
      <family val="2"/>
    </font>
    <font>
      <b/>
      <sz val="20"/>
      <color theme="1"/>
      <name val="Trebuchet MS"/>
      <family val="2"/>
    </font>
    <font>
      <i/>
      <sz val="8"/>
      <name val="Trebuchet MS"/>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44" fontId="4" fillId="2" borderId="0" xfId="1" applyFont="1" applyFill="1" applyBorder="1" applyProtection="1">
      <protection locked="0"/>
    </xf>
    <xf numFmtId="164" fontId="0" fillId="0" borderId="0" xfId="0" applyNumberFormat="1"/>
    <xf numFmtId="44" fontId="0" fillId="0" borderId="0" xfId="0" applyNumberFormat="1"/>
    <xf numFmtId="44" fontId="0" fillId="0" borderId="0" xfId="1" applyFont="1"/>
    <xf numFmtId="44" fontId="4" fillId="2" borderId="4" xfId="1" applyFont="1" applyFill="1" applyBorder="1" applyProtection="1">
      <protection locked="0"/>
    </xf>
    <xf numFmtId="0" fontId="4" fillId="0" borderId="9" xfId="0" applyFont="1" applyBorder="1"/>
    <xf numFmtId="0" fontId="4" fillId="0" borderId="0" xfId="0" applyFont="1"/>
    <xf numFmtId="0" fontId="4" fillId="0" borderId="10" xfId="0" applyFont="1" applyBorder="1"/>
    <xf numFmtId="0" fontId="4" fillId="0" borderId="0" xfId="0" applyFont="1" applyAlignment="1">
      <alignment horizontal="center"/>
    </xf>
    <xf numFmtId="164" fontId="4" fillId="0" borderId="0" xfId="0" applyNumberFormat="1" applyFont="1"/>
    <xf numFmtId="10" fontId="4" fillId="0" borderId="0" xfId="0" applyNumberFormat="1" applyFont="1"/>
    <xf numFmtId="10" fontId="4" fillId="0" borderId="15" xfId="0" applyNumberFormat="1" applyFont="1" applyBorder="1"/>
    <xf numFmtId="164" fontId="4" fillId="2" borderId="0" xfId="0" applyNumberFormat="1" applyFont="1" applyFill="1"/>
    <xf numFmtId="164" fontId="4" fillId="0" borderId="15" xfId="0" applyNumberFormat="1" applyFont="1" applyBorder="1"/>
    <xf numFmtId="164" fontId="4" fillId="0" borderId="1" xfId="0" applyNumberFormat="1" applyFont="1" applyBorder="1"/>
    <xf numFmtId="44" fontId="4" fillId="2" borderId="0" xfId="1" applyFont="1" applyFill="1" applyBorder="1" applyProtection="1"/>
    <xf numFmtId="44" fontId="4" fillId="2" borderId="0" xfId="0" applyNumberFormat="1" applyFont="1" applyFill="1"/>
    <xf numFmtId="44" fontId="4" fillId="0" borderId="0" xfId="0" applyNumberFormat="1" applyFont="1"/>
    <xf numFmtId="0" fontId="4" fillId="0" borderId="11" xfId="0" applyFont="1" applyBorder="1"/>
    <xf numFmtId="0" fontId="4" fillId="0" borderId="12" xfId="0" applyFont="1" applyBorder="1"/>
    <xf numFmtId="44" fontId="4" fillId="0" borderId="12" xfId="1" applyFont="1" applyBorder="1" applyProtection="1"/>
    <xf numFmtId="0" fontId="4" fillId="0" borderId="13" xfId="0" applyFont="1" applyBorder="1"/>
    <xf numFmtId="0" fontId="0" fillId="3" borderId="6" xfId="0" applyFill="1" applyBorder="1"/>
    <xf numFmtId="0" fontId="2" fillId="3" borderId="9" xfId="0" applyFont="1" applyFill="1" applyBorder="1"/>
    <xf numFmtId="0" fontId="0" fillId="3" borderId="9" xfId="0" applyFill="1" applyBorder="1"/>
    <xf numFmtId="0" fontId="0" fillId="3" borderId="0" xfId="0" applyFill="1" applyAlignment="1">
      <alignment vertical="center" wrapText="1"/>
    </xf>
    <xf numFmtId="0" fontId="0" fillId="3" borderId="0" xfId="0" applyFill="1"/>
    <xf numFmtId="0" fontId="0" fillId="3" borderId="10" xfId="0" applyFill="1" applyBorder="1" applyAlignment="1">
      <alignment vertical="center" wrapText="1"/>
    </xf>
    <xf numFmtId="0" fontId="4" fillId="3" borderId="0" xfId="0" applyFont="1" applyFill="1"/>
    <xf numFmtId="0" fontId="4" fillId="3" borderId="4" xfId="0" applyFont="1" applyFill="1" applyBorder="1" applyAlignment="1">
      <alignment horizontal="center" vertical="center"/>
    </xf>
    <xf numFmtId="0" fontId="4" fillId="3" borderId="10" xfId="0" applyFont="1" applyFill="1" applyBorder="1"/>
    <xf numFmtId="0" fontId="4" fillId="3" borderId="6" xfId="0" applyFont="1" applyFill="1" applyBorder="1"/>
    <xf numFmtId="0" fontId="7" fillId="3" borderId="7" xfId="0" applyFont="1" applyFill="1" applyBorder="1"/>
    <xf numFmtId="0" fontId="7" fillId="3" borderId="9" xfId="0" applyFont="1" applyFill="1" applyBorder="1"/>
    <xf numFmtId="0" fontId="7" fillId="3" borderId="0" xfId="0" applyFont="1" applyFill="1"/>
    <xf numFmtId="0" fontId="7" fillId="3" borderId="9" xfId="0" applyFont="1" applyFill="1" applyBorder="1" applyAlignment="1">
      <alignment horizontal="center"/>
    </xf>
    <xf numFmtId="0" fontId="7" fillId="3" borderId="0" xfId="0" applyFont="1" applyFill="1" applyAlignment="1">
      <alignment horizontal="center"/>
    </xf>
    <xf numFmtId="0" fontId="4" fillId="3" borderId="9" xfId="0" applyFont="1" applyFill="1" applyBorder="1"/>
    <xf numFmtId="0" fontId="4" fillId="3" borderId="0" xfId="0" applyFont="1" applyFill="1" applyAlignment="1">
      <alignment horizontal="center" vertical="center" wrapText="1"/>
    </xf>
    <xf numFmtId="0" fontId="4" fillId="3" borderId="0" xfId="0" applyFont="1" applyFill="1" applyAlignment="1">
      <alignment vertical="center" wrapText="1"/>
    </xf>
    <xf numFmtId="0" fontId="4" fillId="3" borderId="10" xfId="0" applyFont="1" applyFill="1" applyBorder="1" applyAlignment="1">
      <alignment vertical="center" wrapText="1"/>
    </xf>
    <xf numFmtId="44" fontId="4" fillId="4" borderId="4" xfId="0" applyNumberFormat="1" applyFont="1" applyFill="1" applyBorder="1" applyAlignment="1" applyProtection="1">
      <alignment horizontal="center" vertical="center"/>
      <protection hidden="1"/>
    </xf>
    <xf numFmtId="0" fontId="0" fillId="3" borderId="6" xfId="0" applyFill="1" applyBorder="1" applyProtection="1">
      <protection hidden="1"/>
    </xf>
    <xf numFmtId="0" fontId="0" fillId="3" borderId="7" xfId="0" applyFill="1" applyBorder="1" applyProtection="1">
      <protection hidden="1"/>
    </xf>
    <xf numFmtId="0" fontId="6" fillId="3" borderId="7" xfId="0" applyFont="1" applyFill="1" applyBorder="1" applyAlignment="1" applyProtection="1">
      <alignment vertical="center"/>
      <protection hidden="1"/>
    </xf>
    <xf numFmtId="0" fontId="2" fillId="3" borderId="9" xfId="0" applyFont="1" applyFill="1" applyBorder="1" applyProtection="1">
      <protection hidden="1"/>
    </xf>
    <xf numFmtId="0" fontId="6" fillId="3" borderId="0" xfId="0" applyFont="1" applyFill="1" applyAlignment="1" applyProtection="1">
      <alignment vertical="center"/>
      <protection hidden="1"/>
    </xf>
    <xf numFmtId="0" fontId="0" fillId="3" borderId="0" xfId="0" applyFill="1" applyProtection="1">
      <protection hidden="1"/>
    </xf>
    <xf numFmtId="0" fontId="6" fillId="3" borderId="10" xfId="0" applyFont="1" applyFill="1" applyBorder="1" applyAlignment="1" applyProtection="1">
      <alignment vertical="center"/>
      <protection hidden="1"/>
    </xf>
    <xf numFmtId="0" fontId="4" fillId="3" borderId="9" xfId="0" applyFont="1" applyFill="1" applyBorder="1" applyProtection="1">
      <protection hidden="1"/>
    </xf>
    <xf numFmtId="0" fontId="4" fillId="5" borderId="3" xfId="0" applyFont="1" applyFill="1" applyBorder="1" applyAlignment="1" applyProtection="1">
      <alignment horizontal="center" vertical="center" wrapText="1"/>
      <protection hidden="1"/>
    </xf>
    <xf numFmtId="0" fontId="0" fillId="3" borderId="0" xfId="0" applyFill="1" applyAlignment="1" applyProtection="1">
      <alignment vertical="center" wrapText="1"/>
      <protection hidden="1"/>
    </xf>
    <xf numFmtId="0" fontId="0" fillId="3" borderId="10" xfId="0" applyFill="1" applyBorder="1" applyAlignment="1" applyProtection="1">
      <alignment vertical="center" wrapText="1"/>
      <protection hidden="1"/>
    </xf>
    <xf numFmtId="0" fontId="4" fillId="5" borderId="4" xfId="0" applyFont="1" applyFill="1" applyBorder="1" applyAlignment="1" applyProtection="1">
      <alignment horizontal="center" vertical="center" wrapText="1"/>
      <protection hidden="1"/>
    </xf>
    <xf numFmtId="0" fontId="4" fillId="3" borderId="0" xfId="0" applyFont="1" applyFill="1" applyAlignment="1" applyProtection="1">
      <alignment vertical="center" wrapText="1"/>
      <protection hidden="1"/>
    </xf>
    <xf numFmtId="0" fontId="4" fillId="3" borderId="10" xfId="0" applyFont="1" applyFill="1" applyBorder="1" applyAlignment="1" applyProtection="1">
      <alignment vertical="center" wrapText="1"/>
      <protection hidden="1"/>
    </xf>
    <xf numFmtId="0" fontId="4" fillId="3" borderId="4" xfId="0" applyFont="1" applyFill="1" applyBorder="1" applyProtection="1">
      <protection hidden="1"/>
    </xf>
    <xf numFmtId="0" fontId="0" fillId="3" borderId="10" xfId="0" applyFill="1" applyBorder="1" applyProtection="1">
      <protection hidden="1"/>
    </xf>
    <xf numFmtId="0" fontId="5" fillId="3" borderId="0" xfId="0" applyFont="1" applyFill="1" applyProtection="1">
      <protection hidden="1"/>
    </xf>
    <xf numFmtId="164" fontId="4" fillId="2" borderId="4" xfId="0" applyNumberFormat="1" applyFont="1" applyFill="1" applyBorder="1" applyAlignment="1" applyProtection="1">
      <alignment horizontal="center"/>
      <protection locked="0"/>
    </xf>
    <xf numFmtId="9" fontId="4" fillId="2" borderId="4" xfId="2" applyFont="1" applyFill="1" applyBorder="1" applyAlignment="1" applyProtection="1">
      <alignment horizontal="center"/>
      <protection locked="0"/>
    </xf>
    <xf numFmtId="164" fontId="0" fillId="0" borderId="0" xfId="2" applyNumberFormat="1" applyFont="1"/>
    <xf numFmtId="0" fontId="3" fillId="3" borderId="20" xfId="0" applyFont="1" applyFill="1" applyBorder="1" applyAlignment="1">
      <alignment horizontal="center"/>
    </xf>
    <xf numFmtId="0" fontId="3" fillId="3" borderId="1"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8" fillId="3" borderId="1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6" fillId="3" borderId="10"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8" xfId="0" applyFont="1" applyFill="1" applyBorder="1" applyAlignment="1">
      <alignment horizontal="center"/>
    </xf>
    <xf numFmtId="0" fontId="4" fillId="3" borderId="2" xfId="0" applyFont="1" applyFill="1" applyBorder="1" applyAlignment="1">
      <alignment horizontal="center"/>
    </xf>
    <xf numFmtId="0" fontId="4" fillId="3" borderId="1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4" xfId="0" applyFont="1" applyFill="1" applyBorder="1" applyAlignment="1">
      <alignment horizontal="center"/>
    </xf>
    <xf numFmtId="0" fontId="4" fillId="3" borderId="0" xfId="0" applyFont="1" applyFill="1" applyAlignment="1">
      <alignment horizontal="center" vertical="center" wrapText="1"/>
    </xf>
    <xf numFmtId="0" fontId="4" fillId="3" borderId="10" xfId="0" applyFont="1" applyFill="1" applyBorder="1" applyAlignment="1">
      <alignment horizontal="center" vertical="center" wrapText="1"/>
    </xf>
    <xf numFmtId="0" fontId="4" fillId="3" borderId="2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6" xfId="0" applyFont="1" applyFill="1" applyBorder="1" applyAlignment="1">
      <alignment horizontal="center"/>
    </xf>
    <xf numFmtId="0" fontId="4" fillId="3" borderId="27" xfId="0" applyFont="1" applyFill="1" applyBorder="1" applyAlignment="1">
      <alignment horizontal="center"/>
    </xf>
    <xf numFmtId="0" fontId="3" fillId="3" borderId="14" xfId="0" applyFont="1" applyFill="1" applyBorder="1" applyAlignment="1">
      <alignment horizont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 xfId="0" applyFont="1" applyFill="1" applyBorder="1" applyAlignment="1">
      <alignment horizontal="center" vertical="center" wrapText="1"/>
    </xf>
    <xf numFmtId="44" fontId="5" fillId="4" borderId="4" xfId="0" applyNumberFormat="1" applyFont="1" applyFill="1" applyBorder="1" applyAlignment="1" applyProtection="1">
      <alignment horizontal="center" vertical="center"/>
      <protection hidden="1"/>
    </xf>
    <xf numFmtId="0" fontId="3" fillId="3" borderId="14" xfId="0" applyFont="1" applyFill="1" applyBorder="1" applyAlignment="1" applyProtection="1">
      <alignment horizontal="center" vertical="center"/>
      <protection hidden="1"/>
    </xf>
    <xf numFmtId="0" fontId="3" fillId="3" borderId="15"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8" fillId="3" borderId="18" xfId="0" applyFont="1" applyFill="1" applyBorder="1" applyAlignment="1" applyProtection="1">
      <alignment horizontal="center" vertical="center" wrapText="1"/>
      <protection hidden="1"/>
    </xf>
    <xf numFmtId="0" fontId="8" fillId="3" borderId="17" xfId="0" applyFont="1" applyFill="1" applyBorder="1" applyAlignment="1" applyProtection="1">
      <alignment horizontal="center" vertical="center" wrapText="1"/>
      <protection hidden="1"/>
    </xf>
    <xf numFmtId="0" fontId="8" fillId="3" borderId="19"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0" xfId="0" applyFont="1" applyFill="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protection hidden="1"/>
    </xf>
    <xf numFmtId="0" fontId="6" fillId="3" borderId="8" xfId="0" applyFont="1" applyFill="1" applyBorder="1" applyAlignment="1" applyProtection="1">
      <alignment horizontal="center" vertical="center"/>
      <protection hidden="1"/>
    </xf>
    <xf numFmtId="0" fontId="6" fillId="3"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4" fillId="3" borderId="6" xfId="0" applyFont="1" applyFill="1" applyBorder="1" applyAlignment="1" applyProtection="1">
      <alignment horizontal="center" wrapText="1"/>
      <protection hidden="1"/>
    </xf>
    <xf numFmtId="0" fontId="4" fillId="3" borderId="7" xfId="0" applyFont="1" applyFill="1" applyBorder="1" applyAlignment="1" applyProtection="1">
      <alignment horizontal="center" wrapText="1"/>
      <protection hidden="1"/>
    </xf>
    <xf numFmtId="0" fontId="4" fillId="3" borderId="8" xfId="0" applyFont="1" applyFill="1" applyBorder="1" applyAlignment="1" applyProtection="1">
      <alignment horizontal="center" wrapText="1"/>
      <protection hidden="1"/>
    </xf>
    <xf numFmtId="0" fontId="4" fillId="3" borderId="9" xfId="0" applyFont="1" applyFill="1" applyBorder="1" applyAlignment="1" applyProtection="1">
      <alignment horizontal="center" wrapText="1"/>
      <protection hidden="1"/>
    </xf>
    <xf numFmtId="0" fontId="4" fillId="3" borderId="0" xfId="0" applyFont="1" applyFill="1" applyAlignment="1" applyProtection="1">
      <alignment horizontal="center" wrapText="1"/>
      <protection hidden="1"/>
    </xf>
    <xf numFmtId="0" fontId="4" fillId="3" borderId="10" xfId="0" applyFont="1" applyFill="1" applyBorder="1" applyAlignment="1" applyProtection="1">
      <alignment horizontal="center" wrapText="1"/>
      <protection hidden="1"/>
    </xf>
    <xf numFmtId="0" fontId="4" fillId="3" borderId="11" xfId="0" applyFont="1" applyFill="1" applyBorder="1" applyAlignment="1" applyProtection="1">
      <alignment horizontal="center" wrapText="1"/>
      <protection hidden="1"/>
    </xf>
    <xf numFmtId="0" fontId="4" fillId="3" borderId="12" xfId="0" applyFont="1" applyFill="1" applyBorder="1" applyAlignment="1" applyProtection="1">
      <alignment horizontal="center" wrapText="1"/>
      <protection hidden="1"/>
    </xf>
    <xf numFmtId="0" fontId="4" fillId="3" borderId="13" xfId="0" applyFont="1" applyFill="1" applyBorder="1" applyAlignment="1" applyProtection="1">
      <alignment horizontal="center" wrapText="1"/>
      <protection hidden="1"/>
    </xf>
    <xf numFmtId="0" fontId="4" fillId="3" borderId="0" xfId="0" applyFont="1" applyFill="1" applyAlignment="1" applyProtection="1">
      <alignment horizontal="center" vertical="center" wrapText="1"/>
      <protection hidden="1"/>
    </xf>
    <xf numFmtId="0" fontId="4" fillId="3" borderId="10" xfId="0"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protection hidden="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190500</xdr:colOff>
      <xdr:row>5</xdr:row>
      <xdr:rowOff>171450</xdr:rowOff>
    </xdr:from>
    <xdr:to>
      <xdr:col>7</xdr:col>
      <xdr:colOff>9525</xdr:colOff>
      <xdr:row>6</xdr:row>
      <xdr:rowOff>104775</xdr:rowOff>
    </xdr:to>
    <xdr:cxnSp macro="">
      <xdr:nvCxnSpPr>
        <xdr:cNvPr id="3" name="Straight Arrow Connector 2">
          <a:extLst>
            <a:ext uri="{FF2B5EF4-FFF2-40B4-BE49-F238E27FC236}">
              <a16:creationId xmlns:a16="http://schemas.microsoft.com/office/drawing/2014/main" id="{69684321-0511-42D8-9850-6C6AF83CB053}"/>
            </a:ext>
          </a:extLst>
        </xdr:cNvPr>
        <xdr:cNvCxnSpPr/>
      </xdr:nvCxnSpPr>
      <xdr:spPr>
        <a:xfrm>
          <a:off x="5486400" y="1181100"/>
          <a:ext cx="428625" cy="1428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28575</xdr:colOff>
      <xdr:row>0</xdr:row>
      <xdr:rowOff>38100</xdr:rowOff>
    </xdr:from>
    <xdr:to>
      <xdr:col>0</xdr:col>
      <xdr:colOff>1634490</xdr:colOff>
      <xdr:row>3</xdr:row>
      <xdr:rowOff>192932</xdr:rowOff>
    </xdr:to>
    <xdr:pic>
      <xdr:nvPicPr>
        <xdr:cNvPr id="4" name="Picture 3">
          <a:extLst>
            <a:ext uri="{FF2B5EF4-FFF2-40B4-BE49-F238E27FC236}">
              <a16:creationId xmlns:a16="http://schemas.microsoft.com/office/drawing/2014/main" id="{6E6E2B53-C67F-1C4F-94A1-274198D6401B}"/>
            </a:ext>
          </a:extLst>
        </xdr:cNvPr>
        <xdr:cNvPicPr>
          <a:picLocks noChangeAspect="1"/>
        </xdr:cNvPicPr>
      </xdr:nvPicPr>
      <xdr:blipFill>
        <a:blip xmlns:r="http://schemas.openxmlformats.org/officeDocument/2006/relationships" r:embed="rId1"/>
        <a:stretch>
          <a:fillRect/>
        </a:stretch>
      </xdr:blipFill>
      <xdr:spPr>
        <a:xfrm>
          <a:off x="28575" y="38100"/>
          <a:ext cx="1605915" cy="726332"/>
        </a:xfrm>
        <a:prstGeom prst="rect">
          <a:avLst/>
        </a:prstGeom>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xdr:colOff>
      <xdr:row>5</xdr:row>
      <xdr:rowOff>47625</xdr:rowOff>
    </xdr:from>
    <xdr:to>
      <xdr:col>9</xdr:col>
      <xdr:colOff>447676</xdr:colOff>
      <xdr:row>6</xdr:row>
      <xdr:rowOff>123825</xdr:rowOff>
    </xdr:to>
    <xdr:cxnSp macro="">
      <xdr:nvCxnSpPr>
        <xdr:cNvPr id="2" name="Straight Arrow Connector 1">
          <a:extLst>
            <a:ext uri="{FF2B5EF4-FFF2-40B4-BE49-F238E27FC236}">
              <a16:creationId xmlns:a16="http://schemas.microsoft.com/office/drawing/2014/main" id="{1B1B0A7E-032F-4F6D-A36A-C1E91498BE86}"/>
            </a:ext>
          </a:extLst>
        </xdr:cNvPr>
        <xdr:cNvCxnSpPr/>
      </xdr:nvCxnSpPr>
      <xdr:spPr>
        <a:xfrm flipH="1">
          <a:off x="6515100" y="1524000"/>
          <a:ext cx="409576" cy="2667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xdr:colOff>
      <xdr:row>0</xdr:row>
      <xdr:rowOff>276225</xdr:rowOff>
    </xdr:from>
    <xdr:to>
      <xdr:col>2</xdr:col>
      <xdr:colOff>748665</xdr:colOff>
      <xdr:row>2</xdr:row>
      <xdr:rowOff>297707</xdr:rowOff>
    </xdr:to>
    <xdr:pic>
      <xdr:nvPicPr>
        <xdr:cNvPr id="5" name="Picture 4">
          <a:extLst>
            <a:ext uri="{FF2B5EF4-FFF2-40B4-BE49-F238E27FC236}">
              <a16:creationId xmlns:a16="http://schemas.microsoft.com/office/drawing/2014/main" id="{9FA70E49-63C8-4E39-94EC-8B4FFFAA0453}"/>
            </a:ext>
          </a:extLst>
        </xdr:cNvPr>
        <xdr:cNvPicPr>
          <a:picLocks noChangeAspect="1"/>
        </xdr:cNvPicPr>
      </xdr:nvPicPr>
      <xdr:blipFill>
        <a:blip xmlns:r="http://schemas.openxmlformats.org/officeDocument/2006/relationships" r:embed="rId1"/>
        <a:stretch>
          <a:fillRect/>
        </a:stretch>
      </xdr:blipFill>
      <xdr:spPr>
        <a:xfrm>
          <a:off x="628650" y="276225"/>
          <a:ext cx="1605915" cy="726332"/>
        </a:xfrm>
        <a:prstGeom prst="rect">
          <a:avLst/>
        </a:prstGeom>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xdr:colOff>
      <xdr:row>5</xdr:row>
      <xdr:rowOff>342900</xdr:rowOff>
    </xdr:from>
    <xdr:to>
      <xdr:col>7</xdr:col>
      <xdr:colOff>180975</xdr:colOff>
      <xdr:row>7</xdr:row>
      <xdr:rowOff>95250</xdr:rowOff>
    </xdr:to>
    <xdr:cxnSp macro="">
      <xdr:nvCxnSpPr>
        <xdr:cNvPr id="4" name="Straight Arrow Connector 3">
          <a:extLst>
            <a:ext uri="{FF2B5EF4-FFF2-40B4-BE49-F238E27FC236}">
              <a16:creationId xmlns:a16="http://schemas.microsoft.com/office/drawing/2014/main" id="{6E0A6736-54A8-42F7-8C51-886F3EC175FC}"/>
            </a:ext>
          </a:extLst>
        </xdr:cNvPr>
        <xdr:cNvCxnSpPr/>
      </xdr:nvCxnSpPr>
      <xdr:spPr>
        <a:xfrm flipH="1">
          <a:off x="4962525" y="1666875"/>
          <a:ext cx="771525" cy="4286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xdr:row>
      <xdr:rowOff>0</xdr:rowOff>
    </xdr:from>
    <xdr:to>
      <xdr:col>1</xdr:col>
      <xdr:colOff>838200</xdr:colOff>
      <xdr:row>11</xdr:row>
      <xdr:rowOff>95250</xdr:rowOff>
    </xdr:to>
    <xdr:cxnSp macro="">
      <xdr:nvCxnSpPr>
        <xdr:cNvPr id="6" name="Straight Arrow Connector 5">
          <a:extLst>
            <a:ext uri="{FF2B5EF4-FFF2-40B4-BE49-F238E27FC236}">
              <a16:creationId xmlns:a16="http://schemas.microsoft.com/office/drawing/2014/main" id="{D5BCC1B8-C040-47B9-8F9B-A03355E27150}"/>
            </a:ext>
          </a:extLst>
        </xdr:cNvPr>
        <xdr:cNvCxnSpPr/>
      </xdr:nvCxnSpPr>
      <xdr:spPr>
        <a:xfrm>
          <a:off x="1314450" y="1790700"/>
          <a:ext cx="704850" cy="1143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466725</xdr:colOff>
      <xdr:row>0</xdr:row>
      <xdr:rowOff>57150</xdr:rowOff>
    </xdr:from>
    <xdr:to>
      <xdr:col>2</xdr:col>
      <xdr:colOff>43815</xdr:colOff>
      <xdr:row>2</xdr:row>
      <xdr:rowOff>259607</xdr:rowOff>
    </xdr:to>
    <xdr:pic>
      <xdr:nvPicPr>
        <xdr:cNvPr id="10" name="Picture 9">
          <a:extLst>
            <a:ext uri="{FF2B5EF4-FFF2-40B4-BE49-F238E27FC236}">
              <a16:creationId xmlns:a16="http://schemas.microsoft.com/office/drawing/2014/main" id="{C64E3B9A-82C1-4C84-9668-ED808711BAEF}"/>
            </a:ext>
          </a:extLst>
        </xdr:cNvPr>
        <xdr:cNvPicPr>
          <a:picLocks noChangeAspect="1"/>
        </xdr:cNvPicPr>
      </xdr:nvPicPr>
      <xdr:blipFill>
        <a:blip xmlns:r="http://schemas.openxmlformats.org/officeDocument/2006/relationships" r:embed="rId1"/>
        <a:stretch>
          <a:fillRect/>
        </a:stretch>
      </xdr:blipFill>
      <xdr:spPr>
        <a:xfrm>
          <a:off x="466725" y="57150"/>
          <a:ext cx="1605915" cy="726332"/>
        </a:xfrm>
        <a:prstGeom prst="rect">
          <a:avLst/>
        </a:prstGeom>
        <a:effec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CB27-4923-4EB4-B2F5-57A28C828518}">
  <sheetPr>
    <pageSetUpPr fitToPage="1"/>
  </sheetPr>
  <dimension ref="A1:I23"/>
  <sheetViews>
    <sheetView workbookViewId="0">
      <selection activeCell="H15" sqref="H15"/>
    </sheetView>
  </sheetViews>
  <sheetFormatPr defaultRowHeight="15" x14ac:dyDescent="0.25"/>
  <cols>
    <col min="1" max="1" width="30.85546875" bestFit="1" customWidth="1"/>
    <col min="3" max="3" width="15.140625" bestFit="1" customWidth="1"/>
  </cols>
  <sheetData>
    <row r="1" spans="1:9" ht="15" customHeight="1" x14ac:dyDescent="0.25">
      <c r="A1" s="23"/>
      <c r="B1" s="76" t="s">
        <v>34</v>
      </c>
      <c r="C1" s="76"/>
      <c r="D1" s="76"/>
      <c r="E1" s="76"/>
      <c r="F1" s="76"/>
      <c r="G1" s="76"/>
      <c r="H1" s="76"/>
      <c r="I1" s="77"/>
    </row>
    <row r="2" spans="1:9" ht="15" customHeight="1" x14ac:dyDescent="0.4">
      <c r="A2" s="24"/>
      <c r="B2" s="78"/>
      <c r="C2" s="78"/>
      <c r="D2" s="78"/>
      <c r="E2" s="78"/>
      <c r="F2" s="78"/>
      <c r="G2" s="78"/>
      <c r="H2" s="78"/>
      <c r="I2" s="79"/>
    </row>
    <row r="3" spans="1:9" ht="15" customHeight="1" x14ac:dyDescent="0.4">
      <c r="A3" s="24"/>
      <c r="B3" s="78"/>
      <c r="C3" s="78"/>
      <c r="D3" s="78"/>
      <c r="E3" s="78"/>
      <c r="F3" s="78"/>
      <c r="G3" s="78"/>
      <c r="H3" s="78"/>
      <c r="I3" s="79"/>
    </row>
    <row r="4" spans="1:9" ht="16.5" customHeight="1" x14ac:dyDescent="0.25">
      <c r="A4" s="25"/>
      <c r="B4" s="78"/>
      <c r="C4" s="78"/>
      <c r="D4" s="78"/>
      <c r="E4" s="78"/>
      <c r="F4" s="78"/>
      <c r="G4" s="78"/>
      <c r="H4" s="78"/>
      <c r="I4" s="79"/>
    </row>
    <row r="5" spans="1:9" ht="18" customHeight="1" x14ac:dyDescent="0.3">
      <c r="A5" s="84" t="s">
        <v>43</v>
      </c>
      <c r="B5" s="85"/>
      <c r="C5" s="89" t="s">
        <v>59</v>
      </c>
      <c r="D5" s="89"/>
      <c r="E5" s="89"/>
      <c r="F5" s="89"/>
      <c r="G5" s="89"/>
      <c r="H5" s="89"/>
      <c r="I5" s="90"/>
    </row>
    <row r="6" spans="1:9" ht="16.5" customHeight="1" x14ac:dyDescent="0.25">
      <c r="A6" s="86" t="s">
        <v>47</v>
      </c>
      <c r="B6" s="87"/>
      <c r="C6" s="89"/>
      <c r="D6" s="89"/>
      <c r="E6" s="89"/>
      <c r="F6" s="89"/>
      <c r="G6" s="89"/>
      <c r="H6" s="89"/>
      <c r="I6" s="90"/>
    </row>
    <row r="7" spans="1:9" ht="18" customHeight="1" x14ac:dyDescent="0.3">
      <c r="A7" s="80"/>
      <c r="B7" s="81"/>
      <c r="C7" s="26"/>
      <c r="D7" s="26"/>
      <c r="E7" s="27"/>
      <c r="F7" s="27"/>
      <c r="G7" s="26"/>
      <c r="H7" s="5">
        <v>22.1</v>
      </c>
      <c r="I7" s="28"/>
    </row>
    <row r="8" spans="1:9" ht="15" customHeight="1" x14ac:dyDescent="0.25">
      <c r="A8" s="80"/>
      <c r="B8" s="81"/>
      <c r="C8" s="89" t="s">
        <v>46</v>
      </c>
      <c r="D8" s="89"/>
      <c r="E8" s="89"/>
      <c r="F8" s="89"/>
      <c r="G8" s="89"/>
      <c r="H8" s="89"/>
      <c r="I8" s="90"/>
    </row>
    <row r="9" spans="1:9" ht="15" customHeight="1" x14ac:dyDescent="0.25">
      <c r="A9" s="80"/>
      <c r="B9" s="81"/>
      <c r="C9" s="89"/>
      <c r="D9" s="89"/>
      <c r="E9" s="89"/>
      <c r="F9" s="89"/>
      <c r="G9" s="89"/>
      <c r="H9" s="89"/>
      <c r="I9" s="90"/>
    </row>
    <row r="10" spans="1:9" ht="15" customHeight="1" x14ac:dyDescent="0.25">
      <c r="A10" s="80"/>
      <c r="B10" s="81"/>
      <c r="C10" s="89"/>
      <c r="D10" s="89"/>
      <c r="E10" s="89"/>
      <c r="F10" s="89"/>
      <c r="G10" s="89"/>
      <c r="H10" s="89"/>
      <c r="I10" s="90"/>
    </row>
    <row r="11" spans="1:9" ht="15" customHeight="1" x14ac:dyDescent="0.25">
      <c r="A11" s="80"/>
      <c r="B11" s="81"/>
      <c r="C11" s="89"/>
      <c r="D11" s="89"/>
      <c r="E11" s="89"/>
      <c r="F11" s="89"/>
      <c r="G11" s="89"/>
      <c r="H11" s="89"/>
      <c r="I11" s="90"/>
    </row>
    <row r="12" spans="1:9" ht="16.5" customHeight="1" x14ac:dyDescent="0.25">
      <c r="A12" s="80" t="s">
        <v>60</v>
      </c>
      <c r="B12" s="81"/>
      <c r="C12" s="89"/>
      <c r="D12" s="89"/>
      <c r="E12" s="89"/>
      <c r="F12" s="89"/>
      <c r="G12" s="89"/>
      <c r="H12" s="89"/>
      <c r="I12" s="90"/>
    </row>
    <row r="13" spans="1:9" ht="16.5" customHeight="1" x14ac:dyDescent="0.25">
      <c r="A13" s="80"/>
      <c r="B13" s="81"/>
      <c r="C13" s="89"/>
      <c r="D13" s="89"/>
      <c r="E13" s="89"/>
      <c r="F13" s="89"/>
      <c r="G13" s="89"/>
      <c r="H13" s="89"/>
      <c r="I13" s="90"/>
    </row>
    <row r="14" spans="1:9" ht="16.5" x14ac:dyDescent="0.3">
      <c r="A14" s="80"/>
      <c r="B14" s="81"/>
      <c r="C14" s="29"/>
      <c r="D14" s="94" t="s">
        <v>37</v>
      </c>
      <c r="E14" s="95"/>
      <c r="F14" s="30" t="str">
        <f>+Workings!F6</f>
        <v xml:space="preserve">High </v>
      </c>
      <c r="G14" s="30" t="str">
        <f>+Workings!G6</f>
        <v>Medium</v>
      </c>
      <c r="H14" s="30" t="str">
        <f>+Workings!H6</f>
        <v>Low</v>
      </c>
      <c r="I14" s="31"/>
    </row>
    <row r="15" spans="1:9" ht="16.5" x14ac:dyDescent="0.3">
      <c r="A15" s="80"/>
      <c r="B15" s="81"/>
      <c r="C15" s="29"/>
      <c r="D15" s="88" t="s">
        <v>39</v>
      </c>
      <c r="E15" s="88"/>
      <c r="F15" s="42">
        <f>+Workings!F26</f>
        <v>35.098344375900005</v>
      </c>
      <c r="G15" s="42">
        <f>+Workings!G26</f>
        <v>32.268136705350003</v>
      </c>
      <c r="H15" s="42">
        <f>+Workings!H26</f>
        <v>30.009841917900005</v>
      </c>
      <c r="I15" s="31"/>
    </row>
    <row r="16" spans="1:9" ht="38.25" customHeight="1" x14ac:dyDescent="0.25">
      <c r="A16" s="82"/>
      <c r="B16" s="83"/>
      <c r="C16" s="91" t="s">
        <v>48</v>
      </c>
      <c r="D16" s="92"/>
      <c r="E16" s="92"/>
      <c r="F16" s="92"/>
      <c r="G16" s="92"/>
      <c r="H16" s="92"/>
      <c r="I16" s="93"/>
    </row>
    <row r="17" spans="1:9" ht="18.75" x14ac:dyDescent="0.3">
      <c r="A17" s="63" t="s">
        <v>36</v>
      </c>
      <c r="B17" s="64"/>
      <c r="C17" s="65"/>
      <c r="D17" s="65"/>
      <c r="E17" s="65"/>
      <c r="F17" s="65"/>
      <c r="G17" s="65"/>
      <c r="H17" s="65"/>
      <c r="I17" s="66"/>
    </row>
    <row r="18" spans="1:9" ht="15" customHeight="1" x14ac:dyDescent="0.25">
      <c r="A18" s="67" t="s">
        <v>61</v>
      </c>
      <c r="B18" s="68"/>
      <c r="C18" s="68"/>
      <c r="D18" s="68"/>
      <c r="E18" s="68"/>
      <c r="F18" s="68"/>
      <c r="G18" s="68"/>
      <c r="H18" s="68"/>
      <c r="I18" s="69"/>
    </row>
    <row r="19" spans="1:9" ht="15" customHeight="1" x14ac:dyDescent="0.25">
      <c r="A19" s="70"/>
      <c r="B19" s="71"/>
      <c r="C19" s="71"/>
      <c r="D19" s="71"/>
      <c r="E19" s="71"/>
      <c r="F19" s="71"/>
      <c r="G19" s="71"/>
      <c r="H19" s="71"/>
      <c r="I19" s="72"/>
    </row>
    <row r="20" spans="1:9" ht="15" customHeight="1" x14ac:dyDescent="0.25">
      <c r="A20" s="70"/>
      <c r="B20" s="71"/>
      <c r="C20" s="71"/>
      <c r="D20" s="71"/>
      <c r="E20" s="71"/>
      <c r="F20" s="71"/>
      <c r="G20" s="71"/>
      <c r="H20" s="71"/>
      <c r="I20" s="72"/>
    </row>
    <row r="21" spans="1:9" ht="15" customHeight="1" x14ac:dyDescent="0.25">
      <c r="A21" s="70"/>
      <c r="B21" s="71"/>
      <c r="C21" s="71"/>
      <c r="D21" s="71"/>
      <c r="E21" s="71"/>
      <c r="F21" s="71"/>
      <c r="G21" s="71"/>
      <c r="H21" s="71"/>
      <c r="I21" s="72"/>
    </row>
    <row r="22" spans="1:9" ht="15" customHeight="1" x14ac:dyDescent="0.25">
      <c r="A22" s="70"/>
      <c r="B22" s="71"/>
      <c r="C22" s="71"/>
      <c r="D22" s="71"/>
      <c r="E22" s="71"/>
      <c r="F22" s="71"/>
      <c r="G22" s="71"/>
      <c r="H22" s="71"/>
      <c r="I22" s="72"/>
    </row>
    <row r="23" spans="1:9" ht="15" customHeight="1" thickBot="1" x14ac:dyDescent="0.3">
      <c r="A23" s="73"/>
      <c r="B23" s="74"/>
      <c r="C23" s="74"/>
      <c r="D23" s="74"/>
      <c r="E23" s="74"/>
      <c r="F23" s="74"/>
      <c r="G23" s="74"/>
      <c r="H23" s="74"/>
      <c r="I23" s="75"/>
    </row>
  </sheetData>
  <sheetProtection algorithmName="SHA-512" hashValue="ljF/eveFF4iHlFs8ozNl8omUQaszawCvKI9GvSE0zinP1m1BCrplimPNYMjt5Vr7I9ZZMzheuiBBSyifWgP5sg==" saltValue="BvWAKGneP8EwQ0ruL9vGYA==" spinCount="100000" sheet="1" objects="1" scenarios="1"/>
  <mergeCells count="11">
    <mergeCell ref="A17:I17"/>
    <mergeCell ref="A18:I23"/>
    <mergeCell ref="B1:I4"/>
    <mergeCell ref="A12:B16"/>
    <mergeCell ref="A5:B5"/>
    <mergeCell ref="A6:B11"/>
    <mergeCell ref="D15:E15"/>
    <mergeCell ref="C8:I13"/>
    <mergeCell ref="C16:I16"/>
    <mergeCell ref="D14:E14"/>
    <mergeCell ref="C5:I6"/>
  </mergeCells>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93B69-E598-480D-8898-E3F3854ED236}">
  <dimension ref="A1:J23"/>
  <sheetViews>
    <sheetView workbookViewId="0">
      <selection activeCell="G15" sqref="G15"/>
    </sheetView>
  </sheetViews>
  <sheetFormatPr defaultRowHeight="15" x14ac:dyDescent="0.25"/>
  <cols>
    <col min="2" max="2" width="13.140625" customWidth="1"/>
    <col min="3" max="3" width="20" customWidth="1"/>
    <col min="10" max="10" width="16.28515625" customWidth="1"/>
  </cols>
  <sheetData>
    <row r="1" spans="1:10" ht="27.75" x14ac:dyDescent="0.45">
      <c r="A1" s="32"/>
      <c r="B1" s="33"/>
      <c r="C1" s="33"/>
      <c r="D1" s="76" t="s">
        <v>35</v>
      </c>
      <c r="E1" s="76"/>
      <c r="F1" s="76"/>
      <c r="G1" s="76"/>
      <c r="H1" s="76"/>
      <c r="I1" s="76"/>
      <c r="J1" s="77"/>
    </row>
    <row r="2" spans="1:10" ht="27.75" x14ac:dyDescent="0.45">
      <c r="A2" s="34"/>
      <c r="B2" s="35"/>
      <c r="C2" s="35"/>
      <c r="D2" s="78"/>
      <c r="E2" s="78"/>
      <c r="F2" s="78"/>
      <c r="G2" s="78"/>
      <c r="H2" s="78"/>
      <c r="I2" s="78"/>
      <c r="J2" s="79"/>
    </row>
    <row r="3" spans="1:10" ht="27.75" x14ac:dyDescent="0.45">
      <c r="A3" s="36"/>
      <c r="B3" s="37"/>
      <c r="C3" s="37"/>
      <c r="D3" s="78"/>
      <c r="E3" s="78"/>
      <c r="F3" s="78"/>
      <c r="G3" s="78"/>
      <c r="H3" s="78"/>
      <c r="I3" s="78"/>
      <c r="J3" s="79"/>
    </row>
    <row r="4" spans="1:10" ht="16.5" customHeight="1" x14ac:dyDescent="0.3">
      <c r="A4" s="38"/>
      <c r="B4" s="29"/>
      <c r="C4" s="29"/>
      <c r="D4" s="78"/>
      <c r="E4" s="78"/>
      <c r="F4" s="78"/>
      <c r="G4" s="78"/>
      <c r="H4" s="78"/>
      <c r="I4" s="78"/>
      <c r="J4" s="79"/>
    </row>
    <row r="5" spans="1:10" ht="16.5" x14ac:dyDescent="0.25">
      <c r="A5" s="97" t="s">
        <v>43</v>
      </c>
      <c r="B5" s="98"/>
      <c r="C5" s="99"/>
      <c r="D5" s="100" t="s">
        <v>62</v>
      </c>
      <c r="E5" s="89"/>
      <c r="F5" s="89"/>
      <c r="G5" s="89"/>
      <c r="H5" s="89"/>
      <c r="I5" s="89"/>
      <c r="J5" s="90"/>
    </row>
    <row r="6" spans="1:10" x14ac:dyDescent="0.25">
      <c r="A6" s="86" t="s">
        <v>47</v>
      </c>
      <c r="B6" s="101"/>
      <c r="C6" s="87"/>
      <c r="D6" s="100"/>
      <c r="E6" s="89"/>
      <c r="F6" s="89"/>
      <c r="G6" s="89"/>
      <c r="H6" s="89"/>
      <c r="I6" s="89"/>
      <c r="J6" s="90"/>
    </row>
    <row r="7" spans="1:10" ht="16.5" x14ac:dyDescent="0.3">
      <c r="A7" s="80"/>
      <c r="B7" s="89"/>
      <c r="C7" s="81"/>
      <c r="D7" s="39"/>
      <c r="E7" s="40"/>
      <c r="F7" s="29"/>
      <c r="G7" s="29"/>
      <c r="H7" s="40"/>
      <c r="I7" s="1">
        <v>32</v>
      </c>
      <c r="J7" s="41"/>
    </row>
    <row r="8" spans="1:10" x14ac:dyDescent="0.25">
      <c r="A8" s="80"/>
      <c r="B8" s="89"/>
      <c r="C8" s="81"/>
      <c r="D8" s="100" t="s">
        <v>66</v>
      </c>
      <c r="E8" s="89"/>
      <c r="F8" s="89"/>
      <c r="G8" s="89"/>
      <c r="H8" s="89"/>
      <c r="I8" s="89"/>
      <c r="J8" s="90"/>
    </row>
    <row r="9" spans="1:10" x14ac:dyDescent="0.25">
      <c r="A9" s="80"/>
      <c r="B9" s="89"/>
      <c r="C9" s="81"/>
      <c r="D9" s="100"/>
      <c r="E9" s="89"/>
      <c r="F9" s="89"/>
      <c r="G9" s="89"/>
      <c r="H9" s="89"/>
      <c r="I9" s="89"/>
      <c r="J9" s="90"/>
    </row>
    <row r="10" spans="1:10" x14ac:dyDescent="0.25">
      <c r="A10" s="80"/>
      <c r="B10" s="89"/>
      <c r="C10" s="81"/>
      <c r="D10" s="100"/>
      <c r="E10" s="89"/>
      <c r="F10" s="89"/>
      <c r="G10" s="89"/>
      <c r="H10" s="89"/>
      <c r="I10" s="89"/>
      <c r="J10" s="90"/>
    </row>
    <row r="11" spans="1:10" x14ac:dyDescent="0.25">
      <c r="A11" s="80"/>
      <c r="B11" s="89"/>
      <c r="C11" s="81"/>
      <c r="D11" s="100"/>
      <c r="E11" s="89"/>
      <c r="F11" s="89"/>
      <c r="G11" s="89"/>
      <c r="H11" s="89"/>
      <c r="I11" s="89"/>
      <c r="J11" s="90"/>
    </row>
    <row r="12" spans="1:10" x14ac:dyDescent="0.25">
      <c r="A12" s="80" t="s">
        <v>60</v>
      </c>
      <c r="B12" s="89"/>
      <c r="C12" s="81"/>
      <c r="D12" s="100"/>
      <c r="E12" s="89"/>
      <c r="F12" s="89"/>
      <c r="G12" s="89"/>
      <c r="H12" s="89"/>
      <c r="I12" s="89"/>
      <c r="J12" s="90"/>
    </row>
    <row r="13" spans="1:10" x14ac:dyDescent="0.25">
      <c r="A13" s="80"/>
      <c r="B13" s="89"/>
      <c r="C13" s="81"/>
      <c r="D13" s="100"/>
      <c r="E13" s="89"/>
      <c r="F13" s="89"/>
      <c r="G13" s="89"/>
      <c r="H13" s="89"/>
      <c r="I13" s="89"/>
      <c r="J13" s="90"/>
    </row>
    <row r="14" spans="1:10" ht="16.5" x14ac:dyDescent="0.3">
      <c r="A14" s="80"/>
      <c r="B14" s="89"/>
      <c r="C14" s="81"/>
      <c r="D14" s="39"/>
      <c r="E14" s="88" t="s">
        <v>37</v>
      </c>
      <c r="F14" s="88"/>
      <c r="G14" s="30" t="str">
        <f>+Workings!F6</f>
        <v xml:space="preserve">High </v>
      </c>
      <c r="H14" s="30" t="str">
        <f>+Workings!G6</f>
        <v>Medium</v>
      </c>
      <c r="I14" s="30" t="str">
        <f>+Workings!H6</f>
        <v>Low</v>
      </c>
      <c r="J14" s="31"/>
    </row>
    <row r="15" spans="1:10" ht="16.5" x14ac:dyDescent="0.3">
      <c r="A15" s="80"/>
      <c r="B15" s="89"/>
      <c r="C15" s="81"/>
      <c r="D15" s="39"/>
      <c r="E15" s="88" t="s">
        <v>38</v>
      </c>
      <c r="F15" s="88"/>
      <c r="G15" s="42">
        <f>+Workings!F32</f>
        <v>20.149098556500384</v>
      </c>
      <c r="H15" s="42">
        <f>+Workings!G32</f>
        <v>21.916356883499489</v>
      </c>
      <c r="I15" s="42">
        <f>+Workings!H32</f>
        <v>23.565602309226954</v>
      </c>
      <c r="J15" s="31"/>
    </row>
    <row r="16" spans="1:10" ht="30" customHeight="1" x14ac:dyDescent="0.3">
      <c r="A16" s="82"/>
      <c r="B16" s="102"/>
      <c r="C16" s="83"/>
      <c r="D16" s="39"/>
      <c r="E16" s="29"/>
      <c r="F16" s="29"/>
      <c r="G16" s="29"/>
      <c r="H16" s="29"/>
      <c r="I16" s="29"/>
      <c r="J16" s="31"/>
    </row>
    <row r="17" spans="1:10" ht="18.75" x14ac:dyDescent="0.3">
      <c r="A17" s="96" t="s">
        <v>36</v>
      </c>
      <c r="B17" s="65"/>
      <c r="C17" s="65"/>
      <c r="D17" s="65"/>
      <c r="E17" s="65"/>
      <c r="F17" s="65"/>
      <c r="G17" s="65"/>
      <c r="H17" s="65"/>
      <c r="I17" s="65"/>
      <c r="J17" s="66"/>
    </row>
    <row r="18" spans="1:10" x14ac:dyDescent="0.25">
      <c r="A18" s="67" t="s">
        <v>61</v>
      </c>
      <c r="B18" s="68"/>
      <c r="C18" s="68"/>
      <c r="D18" s="68"/>
      <c r="E18" s="68"/>
      <c r="F18" s="68"/>
      <c r="G18" s="68"/>
      <c r="H18" s="68"/>
      <c r="I18" s="68"/>
      <c r="J18" s="69"/>
    </row>
    <row r="19" spans="1:10" x14ac:dyDescent="0.25">
      <c r="A19" s="70"/>
      <c r="B19" s="71"/>
      <c r="C19" s="71"/>
      <c r="D19" s="71"/>
      <c r="E19" s="71"/>
      <c r="F19" s="71"/>
      <c r="G19" s="71"/>
      <c r="H19" s="71"/>
      <c r="I19" s="71"/>
      <c r="J19" s="72"/>
    </row>
    <row r="20" spans="1:10" x14ac:dyDescent="0.25">
      <c r="A20" s="70"/>
      <c r="B20" s="71"/>
      <c r="C20" s="71"/>
      <c r="D20" s="71"/>
      <c r="E20" s="71"/>
      <c r="F20" s="71"/>
      <c r="G20" s="71"/>
      <c r="H20" s="71"/>
      <c r="I20" s="71"/>
      <c r="J20" s="72"/>
    </row>
    <row r="21" spans="1:10" x14ac:dyDescent="0.25">
      <c r="A21" s="70"/>
      <c r="B21" s="71"/>
      <c r="C21" s="71"/>
      <c r="D21" s="71"/>
      <c r="E21" s="71"/>
      <c r="F21" s="71"/>
      <c r="G21" s="71"/>
      <c r="H21" s="71"/>
      <c r="I21" s="71"/>
      <c r="J21" s="72"/>
    </row>
    <row r="22" spans="1:10" x14ac:dyDescent="0.25">
      <c r="A22" s="70"/>
      <c r="B22" s="71"/>
      <c r="C22" s="71"/>
      <c r="D22" s="71"/>
      <c r="E22" s="71"/>
      <c r="F22" s="71"/>
      <c r="G22" s="71"/>
      <c r="H22" s="71"/>
      <c r="I22" s="71"/>
      <c r="J22" s="72"/>
    </row>
    <row r="23" spans="1:10" ht="27" customHeight="1" thickBot="1" x14ac:dyDescent="0.3">
      <c r="A23" s="73"/>
      <c r="B23" s="74"/>
      <c r="C23" s="74"/>
      <c r="D23" s="74"/>
      <c r="E23" s="74"/>
      <c r="F23" s="74"/>
      <c r="G23" s="74"/>
      <c r="H23" s="74"/>
      <c r="I23" s="74"/>
      <c r="J23" s="75"/>
    </row>
  </sheetData>
  <sheetProtection algorithmName="SHA-512" hashValue="DNVTgH/77smAwuCqEYaTAc+fKJD2/lmJ4K+gFzGi9LgNAfcrTHSk0FB3Y1rPhPhE4MGx60E/toN2c2ZMcKd48A==" saltValue="VXCB8GbNyJzZ9fwp/oR7xA==" spinCount="100000" sheet="1" objects="1" scenarios="1"/>
  <mergeCells count="10">
    <mergeCell ref="A17:J17"/>
    <mergeCell ref="A18:J23"/>
    <mergeCell ref="D1:J4"/>
    <mergeCell ref="A5:C5"/>
    <mergeCell ref="D5:J6"/>
    <mergeCell ref="A6:C11"/>
    <mergeCell ref="D8:J13"/>
    <mergeCell ref="A12:C16"/>
    <mergeCell ref="E14:F14"/>
    <mergeCell ref="E15:F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0E27-AA89-4C32-8C4B-E7A9DFBCE46D}">
  <dimension ref="A1:I26"/>
  <sheetViews>
    <sheetView tabSelected="1" workbookViewId="0">
      <selection activeCell="C9" sqref="C9"/>
    </sheetView>
  </sheetViews>
  <sheetFormatPr defaultRowHeight="15" x14ac:dyDescent="0.25"/>
  <cols>
    <col min="1" max="1" width="17.7109375" customWidth="1"/>
    <col min="2" max="2" width="12.7109375" customWidth="1"/>
    <col min="3" max="3" width="14.5703125" customWidth="1"/>
    <col min="4" max="4" width="3.140625" customWidth="1"/>
    <col min="5" max="5" width="16.85546875" bestFit="1" customWidth="1"/>
    <col min="9" max="9" width="8.140625" customWidth="1"/>
  </cols>
  <sheetData>
    <row r="1" spans="1:9" ht="15" customHeight="1" x14ac:dyDescent="0.25">
      <c r="A1" s="43"/>
      <c r="B1" s="44"/>
      <c r="C1" s="45"/>
      <c r="D1" s="116" t="s">
        <v>34</v>
      </c>
      <c r="E1" s="116"/>
      <c r="F1" s="116"/>
      <c r="G1" s="116"/>
      <c r="H1" s="116"/>
      <c r="I1" s="117"/>
    </row>
    <row r="2" spans="1:9" ht="26.25" x14ac:dyDescent="0.4">
      <c r="A2" s="46"/>
      <c r="B2" s="47"/>
      <c r="C2" s="47"/>
      <c r="D2" s="118"/>
      <c r="E2" s="118"/>
      <c r="F2" s="118"/>
      <c r="G2" s="118"/>
      <c r="H2" s="118"/>
      <c r="I2" s="119"/>
    </row>
    <row r="3" spans="1:9" ht="27" thickBot="1" x14ac:dyDescent="0.45">
      <c r="A3" s="46"/>
      <c r="B3" s="48"/>
      <c r="C3" s="47"/>
      <c r="D3" s="118" t="s">
        <v>41</v>
      </c>
      <c r="E3" s="118"/>
      <c r="F3" s="118"/>
      <c r="G3" s="118"/>
      <c r="H3" s="118"/>
      <c r="I3" s="119"/>
    </row>
    <row r="4" spans="1:9" ht="21" x14ac:dyDescent="0.25">
      <c r="A4" s="120" t="s">
        <v>49</v>
      </c>
      <c r="B4" s="121"/>
      <c r="C4" s="122"/>
      <c r="D4" s="47"/>
      <c r="E4" s="47"/>
      <c r="F4" s="47"/>
      <c r="G4" s="47"/>
      <c r="H4" s="47"/>
      <c r="I4" s="49"/>
    </row>
    <row r="5" spans="1:9" x14ac:dyDescent="0.25">
      <c r="A5" s="123"/>
      <c r="B5" s="124"/>
      <c r="C5" s="125"/>
      <c r="D5" s="129" t="s">
        <v>59</v>
      </c>
      <c r="E5" s="129"/>
      <c r="F5" s="129"/>
      <c r="G5" s="129"/>
      <c r="H5" s="129"/>
      <c r="I5" s="130"/>
    </row>
    <row r="6" spans="1:9" ht="36.75" customHeight="1" thickBot="1" x14ac:dyDescent="0.3">
      <c r="A6" s="126"/>
      <c r="B6" s="127"/>
      <c r="C6" s="128"/>
      <c r="D6" s="129"/>
      <c r="E6" s="129"/>
      <c r="F6" s="129"/>
      <c r="G6" s="129"/>
      <c r="H6" s="129"/>
      <c r="I6" s="130"/>
    </row>
    <row r="7" spans="1:9" ht="16.5" x14ac:dyDescent="0.3">
      <c r="A7" s="50" t="s">
        <v>32</v>
      </c>
      <c r="B7" s="48"/>
      <c r="C7" s="51" t="s">
        <v>33</v>
      </c>
      <c r="D7" s="52"/>
      <c r="E7" s="48"/>
      <c r="F7" s="48"/>
      <c r="G7" s="52"/>
      <c r="H7" s="52"/>
      <c r="I7" s="53"/>
    </row>
    <row r="8" spans="1:9" ht="16.5" x14ac:dyDescent="0.3">
      <c r="A8" s="50" t="s">
        <v>51</v>
      </c>
      <c r="B8" s="48"/>
      <c r="C8" s="54" t="s">
        <v>33</v>
      </c>
      <c r="D8" s="48"/>
      <c r="E8" s="55"/>
      <c r="F8" s="1">
        <v>23</v>
      </c>
      <c r="G8" s="55"/>
      <c r="H8" s="55"/>
      <c r="I8" s="56"/>
    </row>
    <row r="9" spans="1:9" ht="16.5" x14ac:dyDescent="0.3">
      <c r="A9" s="50" t="s">
        <v>58</v>
      </c>
      <c r="B9" s="48"/>
      <c r="C9" s="60">
        <v>0.04</v>
      </c>
      <c r="D9" s="129" t="s">
        <v>50</v>
      </c>
      <c r="E9" s="129"/>
      <c r="F9" s="129"/>
      <c r="G9" s="129"/>
      <c r="H9" s="129"/>
      <c r="I9" s="130"/>
    </row>
    <row r="10" spans="1:9" ht="16.5" x14ac:dyDescent="0.3">
      <c r="A10" s="50" t="s">
        <v>57</v>
      </c>
      <c r="B10" s="48"/>
      <c r="C10" s="60">
        <v>0.02</v>
      </c>
      <c r="D10" s="129"/>
      <c r="E10" s="129"/>
      <c r="F10" s="129"/>
      <c r="G10" s="129"/>
      <c r="H10" s="129"/>
      <c r="I10" s="130"/>
    </row>
    <row r="11" spans="1:9" ht="16.5" x14ac:dyDescent="0.3">
      <c r="A11" s="50" t="s">
        <v>13</v>
      </c>
      <c r="B11" s="48"/>
      <c r="C11" s="60">
        <v>0.03</v>
      </c>
      <c r="D11" s="129"/>
      <c r="E11" s="129"/>
      <c r="F11" s="129"/>
      <c r="G11" s="129"/>
      <c r="H11" s="129"/>
      <c r="I11" s="130"/>
    </row>
    <row r="12" spans="1:9" ht="16.5" x14ac:dyDescent="0.3">
      <c r="A12" s="50" t="s">
        <v>31</v>
      </c>
      <c r="B12" s="48"/>
      <c r="C12" s="60">
        <v>4.5999999999999999E-2</v>
      </c>
      <c r="D12" s="129"/>
      <c r="E12" s="129"/>
      <c r="F12" s="129"/>
      <c r="G12" s="129"/>
      <c r="H12" s="129"/>
      <c r="I12" s="130"/>
    </row>
    <row r="13" spans="1:9" ht="16.5" x14ac:dyDescent="0.3">
      <c r="A13" s="50" t="s">
        <v>56</v>
      </c>
      <c r="B13" s="48"/>
      <c r="C13" s="60">
        <v>0.01</v>
      </c>
      <c r="D13" s="129"/>
      <c r="E13" s="129"/>
      <c r="F13" s="129"/>
      <c r="G13" s="129"/>
      <c r="H13" s="129"/>
      <c r="I13" s="130"/>
    </row>
    <row r="14" spans="1:9" ht="16.5" x14ac:dyDescent="0.3">
      <c r="A14" s="50" t="s">
        <v>55</v>
      </c>
      <c r="B14" s="48"/>
      <c r="C14" s="60">
        <v>0</v>
      </c>
      <c r="D14" s="129"/>
      <c r="E14" s="129"/>
      <c r="F14" s="129"/>
      <c r="G14" s="129"/>
      <c r="H14" s="129"/>
      <c r="I14" s="130"/>
    </row>
    <row r="15" spans="1:9" ht="16.5" x14ac:dyDescent="0.3">
      <c r="A15" s="50" t="s">
        <v>54</v>
      </c>
      <c r="B15" s="48"/>
      <c r="C15" s="60">
        <v>0</v>
      </c>
      <c r="D15" s="48"/>
      <c r="E15" s="57" t="s">
        <v>37</v>
      </c>
      <c r="F15" s="131" t="str">
        <f>+Workings!I25</f>
        <v>Customised</v>
      </c>
      <c r="G15" s="131"/>
      <c r="H15" s="131"/>
      <c r="I15" s="58"/>
    </row>
    <row r="16" spans="1:9" ht="18" x14ac:dyDescent="0.3">
      <c r="A16" s="50" t="s">
        <v>42</v>
      </c>
      <c r="B16" s="48"/>
      <c r="C16" s="61">
        <v>0.02</v>
      </c>
      <c r="D16" s="48"/>
      <c r="E16" s="57" t="s">
        <v>39</v>
      </c>
      <c r="F16" s="103">
        <f>Workings!I26</f>
        <v>34.744341489000007</v>
      </c>
      <c r="G16" s="103"/>
      <c r="H16" s="103"/>
      <c r="I16" s="58"/>
    </row>
    <row r="17" spans="1:9" ht="18" x14ac:dyDescent="0.35">
      <c r="A17" s="50" t="s">
        <v>53</v>
      </c>
      <c r="B17" s="48"/>
      <c r="C17" s="60">
        <v>0.06</v>
      </c>
      <c r="D17" s="59"/>
      <c r="E17" s="59"/>
      <c r="F17" s="59"/>
      <c r="G17" s="48"/>
      <c r="H17" s="48"/>
      <c r="I17" s="58"/>
    </row>
    <row r="18" spans="1:9" ht="18" x14ac:dyDescent="0.35">
      <c r="A18" s="50" t="s">
        <v>52</v>
      </c>
      <c r="B18" s="48"/>
      <c r="C18" s="60">
        <v>0.125</v>
      </c>
      <c r="D18" s="59"/>
      <c r="E18" s="59"/>
      <c r="F18" s="59"/>
      <c r="G18" s="48"/>
      <c r="H18" s="48"/>
      <c r="I18" s="58"/>
    </row>
    <row r="19" spans="1:9" ht="18.75" x14ac:dyDescent="0.25">
      <c r="A19" s="104" t="s">
        <v>36</v>
      </c>
      <c r="B19" s="105"/>
      <c r="C19" s="105"/>
      <c r="D19" s="105"/>
      <c r="E19" s="105"/>
      <c r="F19" s="105"/>
      <c r="G19" s="105"/>
      <c r="H19" s="105"/>
      <c r="I19" s="106"/>
    </row>
    <row r="20" spans="1:9" ht="15" customHeight="1" x14ac:dyDescent="0.25">
      <c r="A20" s="107" t="s">
        <v>61</v>
      </c>
      <c r="B20" s="108"/>
      <c r="C20" s="108"/>
      <c r="D20" s="108"/>
      <c r="E20" s="108"/>
      <c r="F20" s="108"/>
      <c r="G20" s="108"/>
      <c r="H20" s="108"/>
      <c r="I20" s="109"/>
    </row>
    <row r="21" spans="1:9" ht="15" customHeight="1" x14ac:dyDescent="0.25">
      <c r="A21" s="110"/>
      <c r="B21" s="111"/>
      <c r="C21" s="111"/>
      <c r="D21" s="111"/>
      <c r="E21" s="111"/>
      <c r="F21" s="111"/>
      <c r="G21" s="111"/>
      <c r="H21" s="111"/>
      <c r="I21" s="112"/>
    </row>
    <row r="22" spans="1:9" ht="15" customHeight="1" x14ac:dyDescent="0.25">
      <c r="A22" s="110"/>
      <c r="B22" s="111"/>
      <c r="C22" s="111"/>
      <c r="D22" s="111"/>
      <c r="E22" s="111"/>
      <c r="F22" s="111"/>
      <c r="G22" s="111"/>
      <c r="H22" s="111"/>
      <c r="I22" s="112"/>
    </row>
    <row r="23" spans="1:9" ht="15" customHeight="1" x14ac:dyDescent="0.25">
      <c r="A23" s="110"/>
      <c r="B23" s="111"/>
      <c r="C23" s="111"/>
      <c r="D23" s="111"/>
      <c r="E23" s="111"/>
      <c r="F23" s="111"/>
      <c r="G23" s="111"/>
      <c r="H23" s="111"/>
      <c r="I23" s="112"/>
    </row>
    <row r="24" spans="1:9" ht="15" customHeight="1" x14ac:dyDescent="0.25">
      <c r="A24" s="110"/>
      <c r="B24" s="111"/>
      <c r="C24" s="111"/>
      <c r="D24" s="111"/>
      <c r="E24" s="111"/>
      <c r="F24" s="111"/>
      <c r="G24" s="111"/>
      <c r="H24" s="111"/>
      <c r="I24" s="112"/>
    </row>
    <row r="25" spans="1:9" ht="15" customHeight="1" x14ac:dyDescent="0.25">
      <c r="A25" s="110"/>
      <c r="B25" s="111"/>
      <c r="C25" s="111"/>
      <c r="D25" s="111"/>
      <c r="E25" s="111"/>
      <c r="F25" s="111"/>
      <c r="G25" s="111"/>
      <c r="H25" s="111"/>
      <c r="I25" s="112"/>
    </row>
    <row r="26" spans="1:9" ht="15" customHeight="1" thickBot="1" x14ac:dyDescent="0.3">
      <c r="A26" s="113"/>
      <c r="B26" s="114"/>
      <c r="C26" s="114"/>
      <c r="D26" s="114"/>
      <c r="E26" s="114"/>
      <c r="F26" s="114"/>
      <c r="G26" s="114"/>
      <c r="H26" s="114"/>
      <c r="I26" s="115"/>
    </row>
  </sheetData>
  <sheetProtection algorithmName="SHA-512" hashValue="rjuH2Vtd108xjegYIDMi0inNwNj7QBcnWW2qQ77CwL3hHxsbYWavmiNQrgQcPvqiafmIIGANa4mAYHXHEvlo2Q==" saltValue="PmLct4s1UI//F6uHW1m7Zw==" spinCount="100000" sheet="1" objects="1" scenarios="1"/>
  <mergeCells count="9">
    <mergeCell ref="F16:H16"/>
    <mergeCell ref="A19:I19"/>
    <mergeCell ref="A20:I26"/>
    <mergeCell ref="D1:I2"/>
    <mergeCell ref="D3:I3"/>
    <mergeCell ref="A4:C6"/>
    <mergeCell ref="D5:I6"/>
    <mergeCell ref="D9:I14"/>
    <mergeCell ref="F15:H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9036D-2486-4A71-AAE8-A5B2B3B9B79D}">
  <dimension ref="A2:U32"/>
  <sheetViews>
    <sheetView workbookViewId="0">
      <selection activeCell="I35" sqref="I35"/>
    </sheetView>
  </sheetViews>
  <sheetFormatPr defaultRowHeight="15" x14ac:dyDescent="0.25"/>
  <cols>
    <col min="9" max="9" width="11.42578125" bestFit="1" customWidth="1"/>
    <col min="10" max="10" width="48.140625" bestFit="1" customWidth="1"/>
  </cols>
  <sheetData>
    <row r="2" spans="1:21" ht="15.75" thickBot="1" x14ac:dyDescent="0.3"/>
    <row r="3" spans="1:21" ht="16.5" x14ac:dyDescent="0.3">
      <c r="A3" s="132" t="s">
        <v>30</v>
      </c>
      <c r="B3" s="133"/>
      <c r="C3" s="133"/>
      <c r="D3" s="133"/>
      <c r="E3" s="133"/>
      <c r="F3" s="133"/>
      <c r="G3" s="133"/>
      <c r="H3" s="133"/>
      <c r="I3" s="133"/>
      <c r="J3" s="134"/>
    </row>
    <row r="4" spans="1:21" ht="16.5" x14ac:dyDescent="0.3">
      <c r="A4" s="6" t="s">
        <v>0</v>
      </c>
      <c r="B4" s="7"/>
      <c r="C4" s="7"/>
      <c r="D4" s="7"/>
      <c r="E4" s="7"/>
      <c r="F4" s="7"/>
      <c r="G4" s="7"/>
      <c r="H4" s="7"/>
      <c r="I4" s="7"/>
      <c r="J4" s="8"/>
    </row>
    <row r="5" spans="1:21" ht="16.5" x14ac:dyDescent="0.3">
      <c r="A5" s="6" t="s">
        <v>1</v>
      </c>
      <c r="B5" s="7"/>
      <c r="C5" s="7"/>
      <c r="D5" s="7"/>
      <c r="E5" s="7"/>
      <c r="F5" s="7"/>
      <c r="G5" s="7"/>
      <c r="H5" s="7"/>
      <c r="I5" s="7"/>
      <c r="J5" s="8"/>
    </row>
    <row r="6" spans="1:21" ht="16.5" x14ac:dyDescent="0.3">
      <c r="A6" s="6"/>
      <c r="B6" s="7"/>
      <c r="C6" s="7"/>
      <c r="D6" s="7"/>
      <c r="E6" s="7"/>
      <c r="F6" s="9" t="s">
        <v>2</v>
      </c>
      <c r="G6" s="9" t="s">
        <v>3</v>
      </c>
      <c r="H6" s="9" t="s">
        <v>4</v>
      </c>
      <c r="I6" s="9" t="s">
        <v>40</v>
      </c>
      <c r="J6" s="8"/>
    </row>
    <row r="7" spans="1:21" ht="16.5" x14ac:dyDescent="0.3">
      <c r="A7" s="6" t="s">
        <v>5</v>
      </c>
      <c r="B7" s="7"/>
      <c r="C7" s="7"/>
      <c r="D7" s="7"/>
      <c r="E7" s="7"/>
      <c r="F7" s="10">
        <v>0.08</v>
      </c>
      <c r="G7" s="10">
        <v>0.08</v>
      </c>
      <c r="H7" s="10">
        <v>0.08</v>
      </c>
      <c r="I7" s="10">
        <v>0.08</v>
      </c>
      <c r="J7" s="8" t="s">
        <v>6</v>
      </c>
    </row>
    <row r="8" spans="1:21" ht="16.5" x14ac:dyDescent="0.3">
      <c r="A8" s="6" t="s">
        <v>7</v>
      </c>
      <c r="B8" s="7"/>
      <c r="C8" s="7"/>
      <c r="D8" s="7"/>
      <c r="E8" s="7"/>
      <c r="F8" s="11">
        <v>1.3299999999999999E-2</v>
      </c>
      <c r="G8" s="11">
        <v>1.3299999999999999E-2</v>
      </c>
      <c r="H8" s="11">
        <v>1.3299999999999999E-2</v>
      </c>
      <c r="I8" s="11">
        <v>1.3299999999999999E-2</v>
      </c>
      <c r="J8" s="8" t="s">
        <v>8</v>
      </c>
    </row>
    <row r="9" spans="1:21" ht="16.5" x14ac:dyDescent="0.3">
      <c r="A9" s="6" t="s">
        <v>44</v>
      </c>
      <c r="B9" s="7"/>
      <c r="C9" s="7"/>
      <c r="D9" s="7"/>
      <c r="E9" s="7"/>
      <c r="F9" s="12">
        <f>SUM(F7:F8)</f>
        <v>9.3299999999999994E-2</v>
      </c>
      <c r="G9" s="12">
        <f t="shared" ref="G9:I9" si="0">SUM(G7:G8)</f>
        <v>9.3299999999999994E-2</v>
      </c>
      <c r="H9" s="12">
        <f t="shared" si="0"/>
        <v>9.3299999999999994E-2</v>
      </c>
      <c r="I9" s="12">
        <f t="shared" si="0"/>
        <v>9.3299999999999994E-2</v>
      </c>
      <c r="J9" s="8"/>
      <c r="O9" s="4"/>
    </row>
    <row r="10" spans="1:21" ht="16.5" x14ac:dyDescent="0.3">
      <c r="A10" s="6" t="s">
        <v>9</v>
      </c>
      <c r="B10" s="7"/>
      <c r="C10" s="7"/>
      <c r="D10" s="7"/>
      <c r="E10" s="7"/>
      <c r="F10" s="10">
        <v>3.7999999999999999E-2</v>
      </c>
      <c r="G10" s="10">
        <v>2.1000000000000001E-2</v>
      </c>
      <c r="H10" s="10">
        <v>0.01</v>
      </c>
      <c r="I10" s="13">
        <f>+'Customised Charge Out Rates'!C9</f>
        <v>0.04</v>
      </c>
      <c r="J10" s="8" t="s">
        <v>10</v>
      </c>
      <c r="L10" s="62"/>
      <c r="M10" s="62"/>
      <c r="N10" s="62"/>
    </row>
    <row r="11" spans="1:21" ht="16.5" x14ac:dyDescent="0.3">
      <c r="A11" s="6" t="s">
        <v>11</v>
      </c>
      <c r="B11" s="7"/>
      <c r="C11" s="7"/>
      <c r="D11" s="7"/>
      <c r="E11" s="7"/>
      <c r="F11" s="10">
        <v>3.5000000000000003E-2</v>
      </c>
      <c r="G11" s="10">
        <v>0.02</v>
      </c>
      <c r="H11" s="11">
        <v>2.5000000000000001E-3</v>
      </c>
      <c r="I11" s="13">
        <f>+'Customised Charge Out Rates'!C10</f>
        <v>0.02</v>
      </c>
      <c r="J11" s="8" t="s">
        <v>12</v>
      </c>
    </row>
    <row r="12" spans="1:21" ht="16.5" x14ac:dyDescent="0.3">
      <c r="A12" s="6" t="s">
        <v>13</v>
      </c>
      <c r="B12" s="7"/>
      <c r="C12" s="7"/>
      <c r="D12" s="7"/>
      <c r="E12" s="7"/>
      <c r="F12" s="10">
        <v>0.04</v>
      </c>
      <c r="G12" s="10">
        <v>0.03</v>
      </c>
      <c r="H12" s="10">
        <v>0.03</v>
      </c>
      <c r="I12" s="13">
        <f>+'Customised Charge Out Rates'!C11</f>
        <v>0.03</v>
      </c>
      <c r="J12" s="8" t="s">
        <v>14</v>
      </c>
      <c r="R12" s="3"/>
      <c r="S12" s="2"/>
      <c r="T12" s="3"/>
      <c r="U12" s="3"/>
    </row>
    <row r="13" spans="1:21" ht="16.5" x14ac:dyDescent="0.3">
      <c r="A13" s="6" t="s">
        <v>15</v>
      </c>
      <c r="B13" s="7"/>
      <c r="C13" s="7"/>
      <c r="D13" s="7"/>
      <c r="E13" s="7"/>
      <c r="F13" s="10">
        <v>4.5999999999999999E-2</v>
      </c>
      <c r="G13" s="10">
        <v>4.5999999999999999E-2</v>
      </c>
      <c r="H13" s="10">
        <v>4.5999999999999999E-2</v>
      </c>
      <c r="I13" s="13">
        <f>+'Customised Charge Out Rates'!C12</f>
        <v>4.5999999999999999E-2</v>
      </c>
      <c r="J13" s="8" t="s">
        <v>63</v>
      </c>
      <c r="L13" s="62"/>
      <c r="S13" s="2"/>
      <c r="T13" s="3"/>
    </row>
    <row r="14" spans="1:21" ht="16.5" x14ac:dyDescent="0.3">
      <c r="A14" s="6" t="s">
        <v>16</v>
      </c>
      <c r="B14" s="7"/>
      <c r="C14" s="7"/>
      <c r="D14" s="7"/>
      <c r="E14" s="7"/>
      <c r="F14" s="10">
        <v>0.02</v>
      </c>
      <c r="G14" s="10">
        <v>0.01</v>
      </c>
      <c r="H14" s="10">
        <v>1E-3</v>
      </c>
      <c r="I14" s="13">
        <f>+'Customised Charge Out Rates'!C13</f>
        <v>0.01</v>
      </c>
      <c r="J14" s="8" t="s">
        <v>64</v>
      </c>
      <c r="L14" s="62"/>
      <c r="M14" s="62"/>
      <c r="S14" s="2"/>
      <c r="T14" s="3"/>
    </row>
    <row r="15" spans="1:21" ht="16.5" x14ac:dyDescent="0.3">
      <c r="A15" s="6" t="s">
        <v>17</v>
      </c>
      <c r="B15" s="7"/>
      <c r="C15" s="7"/>
      <c r="D15" s="7"/>
      <c r="E15" s="7"/>
      <c r="F15" s="10">
        <v>1E-3</v>
      </c>
      <c r="G15" s="10">
        <v>0</v>
      </c>
      <c r="H15" s="10">
        <v>0</v>
      </c>
      <c r="I15" s="13">
        <f>+'Customised Charge Out Rates'!C14</f>
        <v>0</v>
      </c>
      <c r="J15" s="8" t="s">
        <v>18</v>
      </c>
    </row>
    <row r="16" spans="1:21" ht="16.5" x14ac:dyDescent="0.3">
      <c r="A16" s="6" t="s">
        <v>19</v>
      </c>
      <c r="B16" s="7"/>
      <c r="C16" s="7"/>
      <c r="D16" s="7"/>
      <c r="E16" s="7"/>
      <c r="F16" s="10">
        <v>1E-3</v>
      </c>
      <c r="G16" s="10">
        <v>0</v>
      </c>
      <c r="H16" s="10">
        <v>0</v>
      </c>
      <c r="I16" s="13">
        <f>+'Customised Charge Out Rates'!C15</f>
        <v>0</v>
      </c>
      <c r="J16" s="8" t="s">
        <v>20</v>
      </c>
      <c r="T16" s="3"/>
    </row>
    <row r="17" spans="1:20" ht="16.5" x14ac:dyDescent="0.3">
      <c r="A17" s="6" t="s">
        <v>42</v>
      </c>
      <c r="B17" s="7"/>
      <c r="C17" s="7"/>
      <c r="D17" s="7"/>
      <c r="E17" s="7"/>
      <c r="F17" s="10"/>
      <c r="G17" s="10"/>
      <c r="H17" s="10"/>
      <c r="I17" s="13">
        <f>+'Customised Charge Out Rates'!C16</f>
        <v>0.02</v>
      </c>
      <c r="J17" s="8"/>
      <c r="T17" s="3"/>
    </row>
    <row r="18" spans="1:20" ht="16.5" x14ac:dyDescent="0.3">
      <c r="A18" s="6" t="s">
        <v>45</v>
      </c>
      <c r="B18" s="7"/>
      <c r="C18" s="7"/>
      <c r="D18" s="7"/>
      <c r="E18" s="7"/>
      <c r="F18" s="14">
        <f>SUM(F10:F17)</f>
        <v>0.18100000000000002</v>
      </c>
      <c r="G18" s="14">
        <f t="shared" ref="G18:I18" si="1">SUM(G10:G17)</f>
        <v>0.127</v>
      </c>
      <c r="H18" s="14">
        <f t="shared" si="1"/>
        <v>8.9499999999999996E-2</v>
      </c>
      <c r="I18" s="14">
        <f t="shared" si="1"/>
        <v>0.16600000000000001</v>
      </c>
      <c r="J18" s="8"/>
      <c r="O18" s="3"/>
    </row>
    <row r="19" spans="1:20" ht="16.5" x14ac:dyDescent="0.3">
      <c r="A19" s="6" t="s">
        <v>21</v>
      </c>
      <c r="B19" s="7"/>
      <c r="C19" s="7"/>
      <c r="D19" s="7"/>
      <c r="E19" s="7"/>
      <c r="F19" s="10">
        <v>0.08</v>
      </c>
      <c r="G19" s="10">
        <v>0.06</v>
      </c>
      <c r="H19" s="10">
        <v>0.04</v>
      </c>
      <c r="I19" s="13">
        <f>+'Customised Charge Out Rates'!C17</f>
        <v>0.06</v>
      </c>
      <c r="J19" s="8" t="s">
        <v>22</v>
      </c>
    </row>
    <row r="20" spans="1:20" ht="16.5" x14ac:dyDescent="0.3">
      <c r="A20" s="6" t="s">
        <v>23</v>
      </c>
      <c r="B20" s="7"/>
      <c r="C20" s="7"/>
      <c r="D20" s="7"/>
      <c r="E20" s="7"/>
      <c r="F20" s="15">
        <v>0.15</v>
      </c>
      <c r="G20" s="15">
        <v>0.125</v>
      </c>
      <c r="H20" s="15">
        <v>0.1</v>
      </c>
      <c r="I20" s="13">
        <f>+'Customised Charge Out Rates'!C18</f>
        <v>0.125</v>
      </c>
      <c r="J20" s="8" t="s">
        <v>24</v>
      </c>
      <c r="O20" s="3"/>
    </row>
    <row r="21" spans="1:20" ht="16.5" x14ac:dyDescent="0.3">
      <c r="A21" s="6" t="s">
        <v>65</v>
      </c>
      <c r="B21" s="7"/>
      <c r="C21" s="7"/>
      <c r="D21" s="7"/>
      <c r="E21" s="7"/>
      <c r="F21" s="14">
        <f>F19+F20</f>
        <v>0.22999999999999998</v>
      </c>
      <c r="G21" s="14">
        <f t="shared" ref="G21:I21" si="2">G19+G20</f>
        <v>0.185</v>
      </c>
      <c r="H21" s="14">
        <f t="shared" si="2"/>
        <v>0.14000000000000001</v>
      </c>
      <c r="I21" s="14">
        <f t="shared" si="2"/>
        <v>0.185</v>
      </c>
      <c r="J21" s="8"/>
    </row>
    <row r="22" spans="1:20" ht="16.5" x14ac:dyDescent="0.3">
      <c r="A22" s="6"/>
      <c r="B22" s="7"/>
      <c r="C22" s="7"/>
      <c r="D22" s="7"/>
      <c r="E22" s="7"/>
      <c r="F22" s="7"/>
      <c r="G22" s="7"/>
      <c r="H22" s="7"/>
      <c r="I22" s="7"/>
      <c r="J22" s="8"/>
    </row>
    <row r="23" spans="1:20" ht="16.5" x14ac:dyDescent="0.3">
      <c r="A23" s="6"/>
      <c r="B23" s="7"/>
      <c r="C23" s="7"/>
      <c r="D23" s="7"/>
      <c r="E23" s="7"/>
      <c r="F23" s="7"/>
      <c r="G23" s="7"/>
      <c r="H23" s="7"/>
      <c r="I23" s="7"/>
      <c r="J23" s="8"/>
    </row>
    <row r="24" spans="1:20" ht="16.5" x14ac:dyDescent="0.3">
      <c r="A24" s="6" t="s">
        <v>25</v>
      </c>
      <c r="B24" s="7"/>
      <c r="C24" s="7"/>
      <c r="D24" s="16">
        <f>'Charge Out Rates'!H7</f>
        <v>22.1</v>
      </c>
      <c r="E24" s="7"/>
      <c r="F24" s="7"/>
      <c r="G24" s="7"/>
      <c r="H24" s="7"/>
      <c r="I24" s="17">
        <f>+'Customised Charge Out Rates'!F8</f>
        <v>23</v>
      </c>
      <c r="J24" s="8"/>
    </row>
    <row r="25" spans="1:20" ht="16.5" x14ac:dyDescent="0.3">
      <c r="A25" s="6"/>
      <c r="B25" s="7"/>
      <c r="C25" s="7"/>
      <c r="D25" s="7"/>
      <c r="E25" s="7"/>
      <c r="F25" s="9" t="s">
        <v>2</v>
      </c>
      <c r="G25" s="9" t="s">
        <v>3</v>
      </c>
      <c r="H25" s="9" t="s">
        <v>4</v>
      </c>
      <c r="I25" s="7" t="str">
        <f>I6</f>
        <v>Customised</v>
      </c>
      <c r="J25" s="8"/>
    </row>
    <row r="26" spans="1:20" ht="16.5" x14ac:dyDescent="0.3">
      <c r="A26" s="6" t="s">
        <v>26</v>
      </c>
      <c r="B26" s="7"/>
      <c r="C26" s="7"/>
      <c r="D26" s="7"/>
      <c r="E26" s="7"/>
      <c r="F26" s="18">
        <f>(((((($D$24*F18)+$D$24)*F9)+(($D$24*F18)+$D$24))*F21)+(((($D$24*F18)+$D$24)*F9)+(($D$24*F18)+$D$24)))</f>
        <v>35.098344375900005</v>
      </c>
      <c r="G26" s="18">
        <f t="shared" ref="G26:H26" si="3">(((((($D$24*G18)+$D$24)*G9)+(($D$24*G18)+$D$24))*G21)+(((($D$24*G18)+$D$24)*G9)+(($D$24*G18)+$D$24)))</f>
        <v>32.268136705350003</v>
      </c>
      <c r="H26" s="18">
        <f t="shared" si="3"/>
        <v>30.009841917900005</v>
      </c>
      <c r="I26" s="18">
        <f>(((((($I$24*I18)+$I$24)*I9)+(($I$24*I18)+$I$24))*I21)+(((($I$24*I18)+$I$24)*I9)+(($I$24*I18)+$I$24)))</f>
        <v>34.744341489000007</v>
      </c>
      <c r="J26" s="8"/>
    </row>
    <row r="27" spans="1:20" ht="16.5" x14ac:dyDescent="0.3">
      <c r="A27" s="6"/>
      <c r="B27" s="7"/>
      <c r="C27" s="7"/>
      <c r="D27" s="7"/>
      <c r="E27" s="7"/>
      <c r="F27" s="18"/>
      <c r="G27" s="18"/>
      <c r="H27" s="18"/>
      <c r="I27" s="18"/>
      <c r="J27" s="8"/>
    </row>
    <row r="28" spans="1:20" ht="16.5" x14ac:dyDescent="0.3">
      <c r="A28" s="6" t="s">
        <v>27</v>
      </c>
      <c r="B28" s="7"/>
      <c r="C28" s="7"/>
      <c r="D28" s="7"/>
      <c r="E28" s="7"/>
      <c r="F28" s="18"/>
      <c r="G28" s="18"/>
      <c r="H28" s="18"/>
      <c r="I28" s="7"/>
      <c r="J28" s="8"/>
    </row>
    <row r="29" spans="1:20" ht="16.5" x14ac:dyDescent="0.3">
      <c r="A29" s="6"/>
      <c r="B29" s="7"/>
      <c r="C29" s="7"/>
      <c r="D29" s="7"/>
      <c r="E29" s="7"/>
      <c r="F29" s="18"/>
      <c r="G29" s="18"/>
      <c r="H29" s="18"/>
      <c r="I29" s="7"/>
      <c r="J29" s="8"/>
    </row>
    <row r="30" spans="1:20" ht="16.5" x14ac:dyDescent="0.3">
      <c r="A30" s="6" t="s">
        <v>28</v>
      </c>
      <c r="B30" s="7"/>
      <c r="C30" s="7"/>
      <c r="D30" s="16">
        <f>+'Worker Pay Rates'!I7</f>
        <v>32</v>
      </c>
      <c r="E30" s="7"/>
      <c r="F30" s="7"/>
      <c r="G30" s="7"/>
      <c r="H30" s="7"/>
      <c r="I30" s="7"/>
      <c r="J30" s="8"/>
    </row>
    <row r="31" spans="1:20" ht="16.5" x14ac:dyDescent="0.3">
      <c r="A31" s="6"/>
      <c r="B31" s="7"/>
      <c r="C31" s="7"/>
      <c r="D31" s="7"/>
      <c r="E31" s="7"/>
      <c r="F31" s="9" t="s">
        <v>2</v>
      </c>
      <c r="G31" s="9" t="s">
        <v>3</v>
      </c>
      <c r="H31" s="9" t="s">
        <v>4</v>
      </c>
      <c r="I31" s="7" t="str">
        <f>+I25</f>
        <v>Customised</v>
      </c>
      <c r="J31" s="8"/>
    </row>
    <row r="32" spans="1:20" ht="17.25" thickBot="1" x14ac:dyDescent="0.35">
      <c r="A32" s="19" t="s">
        <v>29</v>
      </c>
      <c r="B32" s="20"/>
      <c r="C32" s="20"/>
      <c r="D32" s="20"/>
      <c r="E32" s="20"/>
      <c r="F32" s="21">
        <f>(($D$30/(100%+F21))/(100%+F9))/(100%+F18)</f>
        <v>20.149098556500384</v>
      </c>
      <c r="G32" s="21">
        <f t="shared" ref="G32:I32" si="4">(($D$30/(100%+G21))/(100%+G9))/(100%+G18)</f>
        <v>21.916356883499489</v>
      </c>
      <c r="H32" s="21">
        <f t="shared" si="4"/>
        <v>23.565602309226954</v>
      </c>
      <c r="I32" s="21">
        <f t="shared" si="4"/>
        <v>21.183305495457912</v>
      </c>
      <c r="J32" s="22"/>
    </row>
  </sheetData>
  <sheetProtection algorithmName="SHA-512" hashValue="VyZs2nEIDe0CqOi8vvzMxmf6O9ZGCxTpYWrsNefeHW6l7tzoKXBVu36C/ZL+fNFcJfq8IFuhXXyjJLWnJe2Pjw==" saltValue="7ujILEfOZ2hkmN6eXR/pRg==" spinCount="100000" sheet="1" objects="1" scenarios="1"/>
  <mergeCells count="1">
    <mergeCell ref="A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Charge Out Rates</vt:lpstr>
      <vt:lpstr>Worker Pay Rates</vt:lpstr>
      <vt:lpstr>Customised Charge Out Rates</vt:lpstr>
      <vt:lpstr>Workings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Stagg</dc:creator>
  <cp:lastModifiedBy>Georgia Monks</cp:lastModifiedBy>
  <cp:lastPrinted>2021-02-24T21:21:38Z</cp:lastPrinted>
  <dcterms:created xsi:type="dcterms:W3CDTF">2021-01-26T22:27:22Z</dcterms:created>
  <dcterms:modified xsi:type="dcterms:W3CDTF">2023-09-12T20:50:25Z</dcterms:modified>
</cp:coreProperties>
</file>